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kman\AGI XI\"/>
    </mc:Choice>
  </mc:AlternateContent>
  <bookViews>
    <workbookView xWindow="-120" yWindow="-120" windowWidth="15480" windowHeight="7275"/>
  </bookViews>
  <sheets>
    <sheet name="2021( TACI ) NEW" sheetId="5" r:id="rId1"/>
  </sheets>
  <definedNames>
    <definedName name="_xlnm.Print_Area" localSheetId="0">'2021( TACI ) NEW'!$A$1:$I$40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3" i="5" l="1"/>
  <c r="R21" i="5"/>
  <c r="R33" i="5" s="1"/>
  <c r="S21" i="5"/>
  <c r="Q21" i="5"/>
  <c r="Q33" i="5" s="1"/>
  <c r="P21" i="5"/>
  <c r="O21" i="5"/>
  <c r="O33" i="5" s="1"/>
  <c r="G24" i="5" l="1"/>
  <c r="F24" i="5"/>
  <c r="E24" i="5"/>
  <c r="D24" i="5"/>
  <c r="G40" i="5"/>
  <c r="E40" i="5"/>
  <c r="E37" i="5"/>
  <c r="F37" i="5"/>
  <c r="G37" i="5"/>
  <c r="D37" i="5"/>
  <c r="F35" i="5" l="1"/>
  <c r="G25" i="5"/>
  <c r="G28" i="5" s="1"/>
  <c r="D25" i="5"/>
  <c r="H11" i="5"/>
  <c r="H24" i="5" s="1"/>
  <c r="H25" i="5" s="1"/>
  <c r="H32" i="5" s="1"/>
  <c r="H35" i="5" s="1"/>
  <c r="H40" i="5" l="1"/>
  <c r="G35" i="5"/>
  <c r="E25" i="5"/>
  <c r="F25" i="5"/>
  <c r="D35" i="5"/>
  <c r="E35" i="5"/>
  <c r="I40" i="5" l="1"/>
  <c r="H36" i="5"/>
</calcChain>
</file>

<file path=xl/sharedStrings.xml><?xml version="1.0" encoding="utf-8"?>
<sst xmlns="http://schemas.openxmlformats.org/spreadsheetml/2006/main" count="106" uniqueCount="93">
  <si>
    <t>DKM AL KAUTSAR</t>
  </si>
  <si>
    <t>PT. TACI</t>
  </si>
  <si>
    <t>NO</t>
  </si>
  <si>
    <t>IDENTITAS</t>
  </si>
  <si>
    <t>BENTUK SUMBANGAN</t>
  </si>
  <si>
    <t>PARAF</t>
  </si>
  <si>
    <t>NAMA</t>
  </si>
  <si>
    <t>PIC</t>
  </si>
  <si>
    <t>BERAS</t>
  </si>
  <si>
    <t>MINYAK</t>
  </si>
  <si>
    <t>GULA</t>
  </si>
  <si>
    <t>MIE</t>
  </si>
  <si>
    <t>UANG</t>
  </si>
  <si>
    <t>Kantong</t>
  </si>
  <si>
    <t>Kg</t>
  </si>
  <si>
    <t>Pcs</t>
  </si>
  <si>
    <t>RUPIAH</t>
  </si>
  <si>
    <t>Mg Clutch</t>
  </si>
  <si>
    <t>Shaft Swash</t>
  </si>
  <si>
    <t>Casting</t>
  </si>
  <si>
    <t>TOTAL</t>
  </si>
  <si>
    <t>Dikonversi ke satuan yang lain</t>
  </si>
  <si>
    <t>Lt</t>
  </si>
  <si>
    <t>Tahun Lalu (2017)</t>
  </si>
  <si>
    <t>Machining</t>
  </si>
  <si>
    <t>Harga  @satuan</t>
  </si>
  <si>
    <t>Harga konversi Rupiah</t>
  </si>
  <si>
    <t>Total</t>
  </si>
  <si>
    <t>Eko P</t>
  </si>
  <si>
    <t>Divu</t>
  </si>
  <si>
    <t>dus</t>
  </si>
  <si>
    <t>Naufal</t>
  </si>
  <si>
    <t>PE</t>
  </si>
  <si>
    <t>Mugi</t>
  </si>
  <si>
    <t>Edi G</t>
  </si>
  <si>
    <t>Assy W/Clutch</t>
  </si>
  <si>
    <t>PC</t>
  </si>
  <si>
    <t>QA</t>
  </si>
  <si>
    <t>PROD OFFICE</t>
  </si>
  <si>
    <t>FACILITY &amp; MAINTENANCE</t>
  </si>
  <si>
    <t>Jamal</t>
  </si>
  <si>
    <t>Mahmud</t>
  </si>
  <si>
    <t>Miftah</t>
  </si>
  <si>
    <t>Ernawati</t>
  </si>
  <si>
    <t>Rizal</t>
  </si>
  <si>
    <t>HR,GA, SHE, ACCT,BP</t>
  </si>
  <si>
    <t>TLC</t>
  </si>
  <si>
    <t>Kustoro</t>
  </si>
  <si>
    <t>LOGISTIC</t>
  </si>
  <si>
    <t>Agus s</t>
  </si>
  <si>
    <t>Tambahan dari DKM</t>
  </si>
  <si>
    <t>KG</t>
  </si>
  <si>
    <t>Kardus</t>
  </si>
  <si>
    <t>BHAKTI SOSIAL DAN SANTUNAN 1442 H</t>
  </si>
  <si>
    <t>MEASURING CENTER</t>
  </si>
  <si>
    <t>Adhe</t>
  </si>
  <si>
    <t>Biaya Dari DKM 500 Paket</t>
  </si>
  <si>
    <t>DATA TERAKHIR</t>
  </si>
  <si>
    <t>TAMBAHAN</t>
  </si>
  <si>
    <t xml:space="preserve">Cikedokan </t>
  </si>
  <si>
    <t>Villa Mutiara</t>
  </si>
  <si>
    <t xml:space="preserve">Zaud B Tsabit </t>
  </si>
  <si>
    <t xml:space="preserve">Bunyan </t>
  </si>
  <si>
    <t>Amal Utama</t>
  </si>
  <si>
    <t xml:space="preserve">Disabilitas </t>
  </si>
  <si>
    <t>Alhamidah</t>
  </si>
  <si>
    <t xml:space="preserve">Ts, Adis </t>
  </si>
  <si>
    <t xml:space="preserve">Actual </t>
  </si>
  <si>
    <t xml:space="preserve">Beras </t>
  </si>
  <si>
    <t>Gula</t>
  </si>
  <si>
    <t>Minyak</t>
  </si>
  <si>
    <t xml:space="preserve">Mie </t>
  </si>
  <si>
    <t xml:space="preserve">Rinso </t>
  </si>
  <si>
    <t xml:space="preserve">Data actual yang di bagikan </t>
  </si>
  <si>
    <t>Data K2MS  yang di siapkan</t>
  </si>
  <si>
    <t xml:space="preserve">Selisih materaial </t>
  </si>
  <si>
    <t xml:space="preserve">kemungkinan Hal yang menyebabkan selisih </t>
  </si>
  <si>
    <t>1. ada karyawan yang mengambil sembako di koprasi tetapi ngambil dari jatah baksos</t>
  </si>
  <si>
    <t xml:space="preserve">2. Tidak ada serah terima dari koprasi ke DKM secara resmi </t>
  </si>
  <si>
    <t xml:space="preserve">3. Ada kesalahan penghitungan pada saat pengelompokan paket </t>
  </si>
  <si>
    <t>4. Pengambilan paket sebelum waktu yang sudah ditentukan</t>
  </si>
  <si>
    <t>5. Perubahan pengelompokan pengambilan paket mendadak, belum dipahami detail oleh team .</t>
  </si>
  <si>
    <t xml:space="preserve">Perbaikan ke depan </t>
  </si>
  <si>
    <t xml:space="preserve">6. Pelaksanaan baksos bersamaan dengan santunan anak yatim </t>
  </si>
  <si>
    <t>7. Waktu bersamaan dengan gajian , terlalu pendek waktu untuk menyiapkan paket</t>
  </si>
  <si>
    <t xml:space="preserve">1. Posisi penempatan (perlu barikade , tutup terpal , identitas </t>
  </si>
  <si>
    <t>2. Harus ada serahterima barang tertulis antara DKM dengan Koprasi (validasi bersama)</t>
  </si>
  <si>
    <t xml:space="preserve">3. Spare waktu untuk meyiapkan paket di pastikan cukup (+- 4 jam ) </t>
  </si>
  <si>
    <t xml:space="preserve">4. Waktu pengambilan paket yang sudah disepakati harus diikuti </t>
  </si>
  <si>
    <t xml:space="preserve">5. Waktu pelaksanaan diusahakan tidak bersamaan dengan gajian </t>
  </si>
  <si>
    <t>6. Petugas dibuatkan memo resmi dari DKM kepada atasannya</t>
  </si>
  <si>
    <t xml:space="preserve">Evaluasi kegiatan santunan konsep pandemi </t>
  </si>
  <si>
    <t>1. Belum terkonsep dengan baik (mulai informasi ke jamaah , teknis pengumpulan data dari jamaah, penyerahan bingkisan)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</si>
</sst>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&quot;Rp&quot;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Trebuchet MS"/>
      <family val="2"/>
    </font>
    <font>
      <b/>
      <sz val="18"/>
      <name val="Algerian"/>
      <family val="5"/>
    </font>
    <font>
      <sz val="14"/>
      <name val="Trebuchet MS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7" fillId="2" borderId="6" xfId="1" applyFont="1" applyFill="1" applyBorder="1" applyAlignment="1">
      <alignment horizontal="center" vertical="center"/>
    </xf>
    <xf numFmtId="0" fontId="8" fillId="0" borderId="7" xfId="1" quotePrefix="1" applyFont="1" applyBorder="1" applyAlignment="1">
      <alignment horizontal="center" vertical="center"/>
    </xf>
    <xf numFmtId="165" fontId="8" fillId="0" borderId="8" xfId="2" applyFont="1" applyBorder="1" applyAlignment="1">
      <alignment vertical="center"/>
    </xf>
    <xf numFmtId="49" fontId="8" fillId="0" borderId="9" xfId="2" applyNumberFormat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11" xfId="1" quotePrefix="1" applyFont="1" applyBorder="1" applyAlignment="1">
      <alignment horizontal="center" vertical="center"/>
    </xf>
    <xf numFmtId="165" fontId="8" fillId="0" borderId="12" xfId="2" applyFont="1" applyBorder="1" applyAlignment="1">
      <alignment vertical="center"/>
    </xf>
    <xf numFmtId="49" fontId="8" fillId="0" borderId="13" xfId="2" applyNumberFormat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8" fillId="0" borderId="15" xfId="1" quotePrefix="1" applyFont="1" applyBorder="1" applyAlignment="1">
      <alignment horizontal="center" vertical="center"/>
    </xf>
    <xf numFmtId="165" fontId="8" fillId="0" borderId="16" xfId="2" applyFont="1" applyBorder="1" applyAlignment="1">
      <alignment vertical="center"/>
    </xf>
    <xf numFmtId="49" fontId="8" fillId="0" borderId="17" xfId="2" applyNumberFormat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6" fillId="3" borderId="23" xfId="1" applyFont="1" applyFill="1" applyBorder="1" applyAlignment="1">
      <alignment horizontal="center" vertical="center"/>
    </xf>
    <xf numFmtId="1" fontId="6" fillId="3" borderId="23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" fillId="4" borderId="0" xfId="1" applyFill="1" applyAlignment="1">
      <alignment horizontal="center" vertical="center"/>
    </xf>
    <xf numFmtId="1" fontId="1" fillId="4" borderId="0" xfId="1" applyNumberFormat="1" applyFill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23" xfId="1" applyBorder="1" applyAlignment="1">
      <alignment horizontal="center" vertical="center"/>
    </xf>
    <xf numFmtId="167" fontId="1" fillId="0" borderId="0" xfId="1" applyNumberFormat="1" applyAlignment="1">
      <alignment vertical="center"/>
    </xf>
    <xf numFmtId="0" fontId="5" fillId="0" borderId="0" xfId="1" applyFont="1" applyAlignment="1">
      <alignment vertical="center"/>
    </xf>
    <xf numFmtId="0" fontId="8" fillId="0" borderId="10" xfId="1" quotePrefix="1" applyFont="1" applyBorder="1" applyAlignment="1">
      <alignment horizontal="center" vertical="center"/>
    </xf>
    <xf numFmtId="166" fontId="8" fillId="0" borderId="8" xfId="2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0" fillId="0" borderId="23" xfId="0" applyBorder="1"/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66" fontId="8" fillId="0" borderId="12" xfId="2" applyNumberFormat="1" applyFont="1" applyBorder="1" applyAlignment="1">
      <alignment horizontal="center" vertical="center"/>
    </xf>
    <xf numFmtId="0" fontId="8" fillId="0" borderId="14" xfId="1" quotePrefix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166" fontId="8" fillId="0" borderId="19" xfId="2" applyNumberFormat="1" applyFont="1" applyBorder="1" applyAlignment="1">
      <alignment horizontal="center" vertical="center"/>
    </xf>
    <xf numFmtId="166" fontId="5" fillId="3" borderId="23" xfId="1" applyNumberFormat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166" fontId="0" fillId="4" borderId="0" xfId="2" applyNumberFormat="1" applyFont="1" applyFill="1" applyAlignment="1">
      <alignment horizontal="center" vertical="center"/>
    </xf>
    <xf numFmtId="167" fontId="1" fillId="0" borderId="23" xfId="1" applyNumberFormat="1" applyBorder="1" applyAlignment="1">
      <alignment horizontal="center" vertical="center"/>
    </xf>
    <xf numFmtId="167" fontId="1" fillId="0" borderId="26" xfId="1" applyNumberFormat="1" applyBorder="1" applyAlignment="1">
      <alignment horizontal="center" vertical="center"/>
    </xf>
    <xf numFmtId="166" fontId="1" fillId="0" borderId="26" xfId="1" applyNumberForma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1" fontId="7" fillId="2" borderId="23" xfId="1" applyNumberFormat="1" applyFont="1" applyFill="1" applyBorder="1" applyAlignment="1">
      <alignment horizontal="center" vertical="center"/>
    </xf>
    <xf numFmtId="166" fontId="7" fillId="2" borderId="23" xfId="1" applyNumberFormat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1" fontId="12" fillId="2" borderId="23" xfId="1" applyNumberFormat="1" applyFont="1" applyFill="1" applyBorder="1" applyAlignment="1">
      <alignment horizontal="center" vertical="center"/>
    </xf>
    <xf numFmtId="166" fontId="12" fillId="2" borderId="23" xfId="1" applyNumberFormat="1" applyFont="1" applyFill="1" applyBorder="1" applyAlignment="1">
      <alignment horizontal="center" vertical="center"/>
    </xf>
    <xf numFmtId="167" fontId="5" fillId="2" borderId="26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27" xfId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164" fontId="1" fillId="0" borderId="0" xfId="3" applyFont="1" applyAlignment="1">
      <alignment vertical="center"/>
    </xf>
    <xf numFmtId="164" fontId="1" fillId="0" borderId="0" xfId="3" applyFont="1" applyAlignment="1">
      <alignment horizontal="center" vertical="center"/>
    </xf>
    <xf numFmtId="167" fontId="1" fillId="0" borderId="0" xfId="1" applyNumberFormat="1" applyBorder="1" applyAlignment="1">
      <alignment horizontal="center" vertical="center"/>
    </xf>
    <xf numFmtId="164" fontId="14" fillId="0" borderId="0" xfId="3" applyNumberFormat="1" applyFont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8" fillId="0" borderId="19" xfId="1" quotePrefix="1" applyFont="1" applyBorder="1" applyAlignment="1">
      <alignment horizontal="center" vertical="center"/>
    </xf>
    <xf numFmtId="165" fontId="8" fillId="0" borderId="30" xfId="2" applyFont="1" applyBorder="1" applyAlignment="1">
      <alignment vertical="center"/>
    </xf>
    <xf numFmtId="49" fontId="8" fillId="0" borderId="31" xfId="2" applyNumberFormat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166" fontId="8" fillId="0" borderId="30" xfId="2" applyNumberFormat="1" applyFont="1" applyBorder="1" applyAlignment="1">
      <alignment horizontal="center" vertical="center"/>
    </xf>
    <xf numFmtId="0" fontId="8" fillId="0" borderId="19" xfId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</cellXfs>
  <cellStyles count="4">
    <cellStyle name="Comma [0]" xfId="3" builtinId="6"/>
    <cellStyle name="Comma 2" xfId="2"/>
    <cellStyle name="Normal" xfId="0" builtinId="0"/>
    <cellStyle name="Normal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971550</xdr:colOff>
      <xdr:row>0</xdr:row>
      <xdr:rowOff>139699</xdr:rowOff>
    </xdr:from>
    <xdr:to>
      <xdr:col>8</xdr:col>
      <xdr:colOff>720725</xdr:colOff>
      <xdr:row>2</xdr:row>
      <xdr:rowOff>15874</xdr:rowOff>
    </xdr:to>
    <xdr:pic>
      <xdr:nvPicPr>
        <xdr:cNvPr id="2" name="Picture 1037" descr="TACi (Rev 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139699"/>
          <a:ext cx="9874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19051</xdr:rowOff>
    </xdr:from>
    <xdr:to>
      <xdr:col>1</xdr:col>
      <xdr:colOff>1112887</xdr:colOff>
      <xdr:row>4</xdr:row>
      <xdr:rowOff>38101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9051"/>
          <a:ext cx="1512937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65"/>
  <sheetViews>
    <sheetView showGridLines="0" tabSelected="1" topLeftCell="A7" zoomScale="85" zoomScaleNormal="85" zoomScaleSheetLayoutView="70" workbookViewId="0">
      <selection activeCell="L18" sqref="L18"/>
    </sheetView>
  </sheetViews>
  <sheetFormatPr defaultColWidth="8.85546875" defaultRowHeight="12.75" x14ac:dyDescent="0.25"/>
  <cols>
    <col min="1" max="1" width="6.5703125" style="36" bestFit="1" customWidth="1"/>
    <col min="2" max="2" width="34.28515625" style="1" customWidth="1"/>
    <col min="3" max="3" width="17.42578125" style="1" customWidth="1"/>
    <col min="4" max="6" width="13.42578125" style="36" customWidth="1"/>
    <col min="7" max="7" width="15.7109375" style="36" customWidth="1"/>
    <col min="8" max="8" width="18.5703125" style="36" customWidth="1"/>
    <col min="9" max="9" width="23.5703125" style="1" customWidth="1"/>
    <col min="10" max="10" width="8.85546875" style="1"/>
    <col min="11" max="11" width="14.85546875" style="1" bestFit="1" customWidth="1"/>
    <col min="12" max="12" width="8.85546875" style="1"/>
    <col min="13" max="13" width="15.85546875" style="1" customWidth="1"/>
    <col min="14" max="15" width="8.85546875" style="1"/>
    <col min="16" max="16" width="15.42578125" style="1" customWidth="1"/>
    <col min="17" max="18" width="8.85546875" style="1"/>
    <col min="19" max="19" width="11.7109375" style="1" bestFit="1" customWidth="1"/>
    <col min="20" max="20" width="8.85546875" style="1"/>
    <col min="21" max="21" width="12.42578125" style="1" bestFit="1" customWidth="1"/>
    <col min="22" max="16384" width="8.85546875" style="1"/>
  </cols>
  <sheetData>
    <row r="1" spans="1:19" ht="20.100000000000001" customHeight="1" x14ac:dyDescent="0.25">
      <c r="A1" s="93" t="s">
        <v>53</v>
      </c>
      <c r="B1" s="93"/>
      <c r="C1" s="93"/>
      <c r="D1" s="93"/>
      <c r="E1" s="93"/>
      <c r="F1" s="93"/>
      <c r="G1" s="93"/>
      <c r="H1" s="93"/>
      <c r="I1" s="93"/>
    </row>
    <row r="2" spans="1:19" ht="20.100000000000001" customHeight="1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19" ht="20.100000000000001" customHeight="1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</row>
    <row r="4" spans="1:19" ht="20.100000000000001" customHeight="1" x14ac:dyDescent="0.25">
      <c r="A4" s="2"/>
      <c r="B4" s="2"/>
      <c r="C4" s="2"/>
      <c r="D4" s="3"/>
      <c r="E4" s="3"/>
      <c r="F4" s="3"/>
      <c r="G4" s="52"/>
      <c r="H4" s="37"/>
    </row>
    <row r="5" spans="1:19" ht="20.100000000000001" customHeight="1" thickBot="1" x14ac:dyDescent="0.3">
      <c r="A5" s="2"/>
      <c r="B5" s="2"/>
      <c r="C5" s="2"/>
      <c r="D5" s="3"/>
      <c r="E5" s="3"/>
      <c r="F5" s="3"/>
      <c r="G5" s="52"/>
      <c r="H5" s="37"/>
    </row>
    <row r="6" spans="1:19" s="4" customFormat="1" ht="24.95" customHeight="1" thickTop="1" thickBot="1" x14ac:dyDescent="0.3">
      <c r="A6" s="94" t="s">
        <v>2</v>
      </c>
      <c r="B6" s="94" t="s">
        <v>3</v>
      </c>
      <c r="C6" s="94"/>
      <c r="D6" s="94" t="s">
        <v>4</v>
      </c>
      <c r="E6" s="94"/>
      <c r="F6" s="94"/>
      <c r="G6" s="94"/>
      <c r="H6" s="94"/>
      <c r="I6" s="94" t="s">
        <v>5</v>
      </c>
    </row>
    <row r="7" spans="1:19" s="4" customFormat="1" ht="17.25" customHeight="1" thickTop="1" thickBot="1" x14ac:dyDescent="0.3">
      <c r="A7" s="94"/>
      <c r="B7" s="95" t="s">
        <v>6</v>
      </c>
      <c r="C7" s="97" t="s">
        <v>7</v>
      </c>
      <c r="D7" s="34" t="s">
        <v>8</v>
      </c>
      <c r="E7" s="34" t="s">
        <v>9</v>
      </c>
      <c r="F7" s="34" t="s">
        <v>10</v>
      </c>
      <c r="G7" s="65" t="s">
        <v>11</v>
      </c>
      <c r="H7" s="65" t="s">
        <v>12</v>
      </c>
      <c r="I7" s="94"/>
    </row>
    <row r="8" spans="1:19" s="4" customFormat="1" ht="17.25" customHeight="1" thickTop="1" thickBot="1" x14ac:dyDescent="0.3">
      <c r="A8" s="94"/>
      <c r="B8" s="96"/>
      <c r="C8" s="98"/>
      <c r="D8" s="5" t="s">
        <v>13</v>
      </c>
      <c r="E8" s="5" t="s">
        <v>13</v>
      </c>
      <c r="F8" s="5" t="s">
        <v>14</v>
      </c>
      <c r="G8" s="5" t="s">
        <v>15</v>
      </c>
      <c r="H8" s="5" t="s">
        <v>16</v>
      </c>
      <c r="I8" s="94"/>
    </row>
    <row r="9" spans="1:19" ht="24.95" customHeight="1" thickTop="1" x14ac:dyDescent="0.25">
      <c r="A9" s="6">
        <v>1</v>
      </c>
      <c r="B9" s="7" t="s">
        <v>35</v>
      </c>
      <c r="C9" s="8" t="s">
        <v>40</v>
      </c>
      <c r="D9" s="32">
        <v>208</v>
      </c>
      <c r="E9" s="6">
        <v>75</v>
      </c>
      <c r="F9" s="6">
        <v>227</v>
      </c>
      <c r="G9" s="6">
        <v>2480</v>
      </c>
      <c r="H9" s="33">
        <v>2615000</v>
      </c>
      <c r="I9" s="9"/>
      <c r="J9" s="10"/>
      <c r="K9" s="10"/>
    </row>
    <row r="10" spans="1:19" ht="24.95" customHeight="1" x14ac:dyDescent="0.25">
      <c r="A10" s="11">
        <v>2</v>
      </c>
      <c r="B10" s="12" t="s">
        <v>17</v>
      </c>
      <c r="C10" s="13" t="s">
        <v>31</v>
      </c>
      <c r="D10" s="40">
        <v>67</v>
      </c>
      <c r="E10" s="41">
        <v>34</v>
      </c>
      <c r="F10" s="11">
        <v>67</v>
      </c>
      <c r="G10" s="11">
        <v>1100</v>
      </c>
      <c r="H10" s="39">
        <v>200000</v>
      </c>
      <c r="I10" s="14"/>
      <c r="J10" s="10"/>
      <c r="K10" s="10"/>
      <c r="O10" s="99" t="s">
        <v>73</v>
      </c>
      <c r="P10" s="99"/>
      <c r="Q10" s="99"/>
      <c r="R10" s="99"/>
      <c r="S10" s="99"/>
    </row>
    <row r="11" spans="1:19" ht="24.95" customHeight="1" x14ac:dyDescent="0.25">
      <c r="A11" s="11">
        <v>3</v>
      </c>
      <c r="B11" s="12" t="s">
        <v>18</v>
      </c>
      <c r="C11" s="13" t="s">
        <v>28</v>
      </c>
      <c r="D11" s="38">
        <v>93</v>
      </c>
      <c r="E11" s="11">
        <v>23</v>
      </c>
      <c r="F11" s="11">
        <v>66</v>
      </c>
      <c r="G11" s="11">
        <v>900</v>
      </c>
      <c r="H11" s="39">
        <f>500000+387000+5000</f>
        <v>892000</v>
      </c>
      <c r="I11" s="14"/>
      <c r="J11" s="10"/>
      <c r="K11" s="10"/>
      <c r="L11" s="15"/>
      <c r="O11" s="36" t="s">
        <v>68</v>
      </c>
      <c r="P11" s="36" t="s">
        <v>69</v>
      </c>
      <c r="Q11" s="36" t="s">
        <v>70</v>
      </c>
      <c r="R11" s="36" t="s">
        <v>71</v>
      </c>
      <c r="S11" s="1" t="s">
        <v>72</v>
      </c>
    </row>
    <row r="12" spans="1:19" ht="24.95" customHeight="1" x14ac:dyDescent="0.25">
      <c r="A12" s="11">
        <v>4</v>
      </c>
      <c r="B12" s="12" t="s">
        <v>19</v>
      </c>
      <c r="C12" s="13" t="s">
        <v>34</v>
      </c>
      <c r="D12" s="38">
        <v>91</v>
      </c>
      <c r="E12" s="11">
        <v>36</v>
      </c>
      <c r="F12" s="11">
        <v>26</v>
      </c>
      <c r="G12" s="41">
        <v>2020</v>
      </c>
      <c r="H12" s="39"/>
      <c r="I12" s="14"/>
      <c r="J12" s="10"/>
      <c r="K12" s="10"/>
      <c r="L12" s="15"/>
      <c r="N12" s="35" t="s">
        <v>59</v>
      </c>
      <c r="O12" s="78">
        <v>400</v>
      </c>
      <c r="P12" s="78">
        <v>400</v>
      </c>
      <c r="Q12" s="78">
        <v>400</v>
      </c>
      <c r="R12" s="78">
        <v>400</v>
      </c>
      <c r="S12" s="79"/>
    </row>
    <row r="13" spans="1:19" ht="24.95" customHeight="1" x14ac:dyDescent="0.25">
      <c r="A13" s="11">
        <v>5</v>
      </c>
      <c r="B13" s="12" t="s">
        <v>24</v>
      </c>
      <c r="C13" s="13" t="s">
        <v>29</v>
      </c>
      <c r="D13" s="38">
        <v>88</v>
      </c>
      <c r="E13" s="41">
        <v>36</v>
      </c>
      <c r="F13" s="41">
        <v>99</v>
      </c>
      <c r="G13" s="41">
        <v>1550</v>
      </c>
      <c r="H13" s="39">
        <v>1769000</v>
      </c>
      <c r="I13" s="14"/>
      <c r="J13" s="10"/>
      <c r="K13" s="10"/>
      <c r="L13" s="15"/>
      <c r="N13" s="35" t="s">
        <v>60</v>
      </c>
      <c r="O13" s="78">
        <v>50</v>
      </c>
      <c r="P13" s="78">
        <v>50</v>
      </c>
      <c r="Q13" s="78">
        <v>20</v>
      </c>
      <c r="R13" s="78">
        <v>20</v>
      </c>
      <c r="S13" s="79">
        <v>52</v>
      </c>
    </row>
    <row r="14" spans="1:19" ht="24.95" customHeight="1" x14ac:dyDescent="0.25">
      <c r="A14" s="11">
        <v>6</v>
      </c>
      <c r="B14" s="12" t="s">
        <v>32</v>
      </c>
      <c r="C14" s="13" t="s">
        <v>33</v>
      </c>
      <c r="D14" s="38">
        <v>41</v>
      </c>
      <c r="E14" s="11">
        <v>19</v>
      </c>
      <c r="F14" s="11">
        <v>39</v>
      </c>
      <c r="G14" s="11">
        <v>740</v>
      </c>
      <c r="H14" s="39">
        <v>700000</v>
      </c>
      <c r="I14" s="14"/>
      <c r="J14" s="10"/>
      <c r="K14" s="10"/>
      <c r="L14" s="15"/>
      <c r="N14" s="35" t="s">
        <v>61</v>
      </c>
      <c r="O14" s="78">
        <v>100</v>
      </c>
      <c r="P14" s="78">
        <v>100</v>
      </c>
      <c r="Q14" s="78"/>
      <c r="R14" s="78"/>
      <c r="S14" s="79">
        <v>52</v>
      </c>
    </row>
    <row r="15" spans="1:19" ht="24.95" customHeight="1" x14ac:dyDescent="0.25">
      <c r="A15" s="11">
        <v>7</v>
      </c>
      <c r="B15" s="12" t="s">
        <v>36</v>
      </c>
      <c r="C15" s="13" t="s">
        <v>41</v>
      </c>
      <c r="D15" s="38">
        <v>40</v>
      </c>
      <c r="E15" s="11">
        <v>4</v>
      </c>
      <c r="F15" s="11">
        <v>28</v>
      </c>
      <c r="G15" s="41">
        <v>560</v>
      </c>
      <c r="H15" s="39">
        <v>400000</v>
      </c>
      <c r="I15" s="14"/>
      <c r="J15" s="10"/>
      <c r="K15" s="10"/>
      <c r="L15" s="15"/>
      <c r="N15" s="35" t="s">
        <v>62</v>
      </c>
      <c r="O15" s="78">
        <v>40</v>
      </c>
      <c r="P15" s="78">
        <v>40</v>
      </c>
      <c r="Q15" s="78">
        <v>20</v>
      </c>
      <c r="R15" s="78">
        <v>20</v>
      </c>
      <c r="S15" s="79">
        <v>52</v>
      </c>
    </row>
    <row r="16" spans="1:19" ht="24.95" customHeight="1" x14ac:dyDescent="0.25">
      <c r="A16" s="11">
        <v>8</v>
      </c>
      <c r="B16" s="12" t="s">
        <v>37</v>
      </c>
      <c r="C16" s="13" t="s">
        <v>42</v>
      </c>
      <c r="D16" s="38">
        <v>57</v>
      </c>
      <c r="E16" s="41">
        <v>18</v>
      </c>
      <c r="F16" s="41">
        <v>65</v>
      </c>
      <c r="G16" s="41">
        <v>1110</v>
      </c>
      <c r="H16" s="39">
        <v>1250000</v>
      </c>
      <c r="I16" s="14"/>
      <c r="J16" s="10"/>
      <c r="K16" s="10"/>
      <c r="N16" s="35" t="s">
        <v>63</v>
      </c>
      <c r="O16" s="78">
        <v>100</v>
      </c>
      <c r="P16" s="78">
        <v>100</v>
      </c>
      <c r="Q16" s="78"/>
      <c r="R16" s="78"/>
      <c r="S16" s="79">
        <v>52</v>
      </c>
    </row>
    <row r="17" spans="1:23" ht="24.95" customHeight="1" x14ac:dyDescent="0.25">
      <c r="A17" s="11">
        <v>9</v>
      </c>
      <c r="B17" s="12" t="s">
        <v>38</v>
      </c>
      <c r="C17" s="13" t="s">
        <v>43</v>
      </c>
      <c r="D17" s="38">
        <v>4</v>
      </c>
      <c r="E17" s="41">
        <v>0</v>
      </c>
      <c r="F17" s="41">
        <v>0</v>
      </c>
      <c r="G17" s="41">
        <v>440</v>
      </c>
      <c r="H17" s="39">
        <v>50000</v>
      </c>
      <c r="I17" s="14"/>
      <c r="J17" s="10"/>
      <c r="K17" s="10"/>
      <c r="N17" s="35" t="s">
        <v>64</v>
      </c>
      <c r="O17" s="78">
        <v>40</v>
      </c>
      <c r="P17" s="78">
        <v>40</v>
      </c>
      <c r="Q17" s="78">
        <v>20</v>
      </c>
      <c r="R17" s="78">
        <v>20</v>
      </c>
      <c r="S17" s="79">
        <v>52</v>
      </c>
    </row>
    <row r="18" spans="1:23" ht="24.95" customHeight="1" x14ac:dyDescent="0.25">
      <c r="A18" s="11">
        <v>10</v>
      </c>
      <c r="B18" s="12" t="s">
        <v>45</v>
      </c>
      <c r="C18" s="13" t="s">
        <v>42</v>
      </c>
      <c r="D18" s="38">
        <v>30</v>
      </c>
      <c r="E18" s="41">
        <v>10</v>
      </c>
      <c r="F18" s="41">
        <v>32</v>
      </c>
      <c r="G18" s="41">
        <v>540</v>
      </c>
      <c r="H18" s="39"/>
      <c r="I18" s="14"/>
      <c r="J18" s="10"/>
      <c r="K18" s="10"/>
      <c r="N18" s="35" t="s">
        <v>65</v>
      </c>
      <c r="O18" s="78">
        <v>40</v>
      </c>
      <c r="P18" s="78">
        <v>40</v>
      </c>
      <c r="Q18" s="78">
        <v>20</v>
      </c>
      <c r="R18" s="78">
        <v>20</v>
      </c>
      <c r="S18" s="79"/>
    </row>
    <row r="19" spans="1:23" ht="24.95" customHeight="1" x14ac:dyDescent="0.25">
      <c r="A19" s="11">
        <v>11</v>
      </c>
      <c r="B19" s="12" t="s">
        <v>39</v>
      </c>
      <c r="C19" s="13" t="s">
        <v>44</v>
      </c>
      <c r="D19" s="38">
        <v>27</v>
      </c>
      <c r="E19" s="41">
        <v>14</v>
      </c>
      <c r="F19" s="41">
        <v>18</v>
      </c>
      <c r="G19" s="41">
        <v>660</v>
      </c>
      <c r="H19" s="39"/>
      <c r="I19" s="14"/>
      <c r="J19" s="10"/>
      <c r="K19" s="10"/>
      <c r="N19" s="35" t="s">
        <v>66</v>
      </c>
      <c r="O19" s="83">
        <v>12</v>
      </c>
      <c r="P19" s="78">
        <v>140</v>
      </c>
      <c r="Q19" s="83"/>
      <c r="R19" s="83">
        <v>2</v>
      </c>
      <c r="S19" s="79"/>
    </row>
    <row r="20" spans="1:23" ht="24.95" customHeight="1" x14ac:dyDescent="0.25">
      <c r="A20" s="11">
        <v>12</v>
      </c>
      <c r="B20" s="12" t="s">
        <v>46</v>
      </c>
      <c r="C20" s="13" t="s">
        <v>47</v>
      </c>
      <c r="D20" s="38">
        <v>20</v>
      </c>
      <c r="E20" s="41">
        <v>3</v>
      </c>
      <c r="F20" s="41">
        <v>18</v>
      </c>
      <c r="G20" s="41">
        <v>160</v>
      </c>
      <c r="H20" s="39"/>
      <c r="I20" s="14"/>
      <c r="J20" s="10"/>
      <c r="K20" s="10"/>
      <c r="N20" s="35"/>
      <c r="O20" s="78"/>
      <c r="P20" s="78"/>
      <c r="Q20" s="78"/>
      <c r="R20" s="78"/>
      <c r="S20" s="79"/>
    </row>
    <row r="21" spans="1:23" ht="24.95" customHeight="1" x14ac:dyDescent="0.25">
      <c r="A21" s="11">
        <v>13</v>
      </c>
      <c r="B21" s="12" t="s">
        <v>48</v>
      </c>
      <c r="C21" s="13" t="s">
        <v>49</v>
      </c>
      <c r="D21" s="38">
        <v>15</v>
      </c>
      <c r="E21" s="11">
        <v>2</v>
      </c>
      <c r="F21" s="11">
        <v>11</v>
      </c>
      <c r="G21" s="41">
        <v>260</v>
      </c>
      <c r="H21" s="39"/>
      <c r="I21" s="14"/>
      <c r="J21" s="10"/>
      <c r="K21" s="10"/>
      <c r="L21" s="15"/>
      <c r="N21" s="35" t="s">
        <v>67</v>
      </c>
      <c r="O21" s="78">
        <f>SUM(O12:O20)</f>
        <v>782</v>
      </c>
      <c r="P21" s="78">
        <f t="shared" ref="P21:S21" si="0">SUM(P12:P20)</f>
        <v>910</v>
      </c>
      <c r="Q21" s="78">
        <f t="shared" si="0"/>
        <v>480</v>
      </c>
      <c r="R21" s="78">
        <f>SUM(R12:R20)</f>
        <v>482</v>
      </c>
      <c r="S21" s="79">
        <f t="shared" si="0"/>
        <v>260</v>
      </c>
    </row>
    <row r="22" spans="1:23" ht="24.95" customHeight="1" x14ac:dyDescent="0.25">
      <c r="A22" s="11">
        <v>14</v>
      </c>
      <c r="B22" s="12" t="s">
        <v>54</v>
      </c>
      <c r="C22" s="13" t="s">
        <v>55</v>
      </c>
      <c r="D22" s="38">
        <v>19</v>
      </c>
      <c r="E22" s="11">
        <v>10</v>
      </c>
      <c r="F22" s="11">
        <v>33</v>
      </c>
      <c r="G22" s="41">
        <v>360</v>
      </c>
      <c r="H22" s="39"/>
      <c r="I22" s="14"/>
      <c r="J22" s="10"/>
      <c r="K22" s="10"/>
      <c r="L22" s="15"/>
    </row>
    <row r="23" spans="1:23" ht="24.95" customHeight="1" x14ac:dyDescent="0.25">
      <c r="A23" s="11">
        <v>15</v>
      </c>
      <c r="B23" s="72" t="s">
        <v>58</v>
      </c>
      <c r="C23" s="73"/>
      <c r="D23" s="74">
        <v>2</v>
      </c>
      <c r="E23" s="71">
        <v>7</v>
      </c>
      <c r="F23" s="71">
        <v>185</v>
      </c>
      <c r="G23" s="75">
        <v>0</v>
      </c>
      <c r="H23" s="76"/>
      <c r="I23" s="77"/>
      <c r="J23" s="10"/>
      <c r="K23" s="10"/>
      <c r="L23" s="15"/>
      <c r="O23" s="99" t="s">
        <v>74</v>
      </c>
      <c r="P23" s="99"/>
      <c r="Q23" s="99"/>
      <c r="R23" s="99"/>
      <c r="S23" s="99"/>
    </row>
    <row r="24" spans="1:23" ht="24.95" customHeight="1" thickBot="1" x14ac:dyDescent="0.3">
      <c r="A24" s="16"/>
      <c r="B24" s="17" t="s">
        <v>20</v>
      </c>
      <c r="C24" s="18"/>
      <c r="D24" s="42">
        <f>SUM(D9:D23)</f>
        <v>802</v>
      </c>
      <c r="E24" s="43">
        <f>SUM(E9:E23)</f>
        <v>291</v>
      </c>
      <c r="F24" s="43">
        <f>SUM(F9:F23)</f>
        <v>914</v>
      </c>
      <c r="G24" s="44">
        <f>SUM(G9:G23)</f>
        <v>12880</v>
      </c>
      <c r="H24" s="45">
        <f>SUM(H9:H20)</f>
        <v>7876000</v>
      </c>
      <c r="I24" s="19"/>
      <c r="J24" s="10"/>
      <c r="K24" s="10"/>
      <c r="O24" s="58">
        <v>802</v>
      </c>
      <c r="P24" s="58">
        <v>914</v>
      </c>
      <c r="Q24" s="58">
        <v>500</v>
      </c>
      <c r="R24" s="58">
        <v>500</v>
      </c>
    </row>
    <row r="25" spans="1:23" ht="18.75" customHeight="1" x14ac:dyDescent="0.25">
      <c r="B25" s="89" t="s">
        <v>21</v>
      </c>
      <c r="C25" s="90"/>
      <c r="D25" s="20">
        <f>D24*5</f>
        <v>4010</v>
      </c>
      <c r="E25" s="20">
        <f>E24*2</f>
        <v>582</v>
      </c>
      <c r="F25" s="20">
        <f>F24</f>
        <v>914</v>
      </c>
      <c r="G25" s="21">
        <f>G24</f>
        <v>12880</v>
      </c>
      <c r="H25" s="46">
        <f>H24</f>
        <v>7876000</v>
      </c>
    </row>
    <row r="26" spans="1:23" ht="22.5" customHeight="1" x14ac:dyDescent="0.25">
      <c r="B26" s="91"/>
      <c r="C26" s="92"/>
      <c r="D26" s="20" t="s">
        <v>14</v>
      </c>
      <c r="E26" s="20" t="s">
        <v>22</v>
      </c>
      <c r="F26" s="20" t="s">
        <v>14</v>
      </c>
      <c r="G26" s="20" t="s">
        <v>15</v>
      </c>
      <c r="H26" s="47"/>
      <c r="I26" s="23"/>
      <c r="L26" s="66"/>
      <c r="M26" s="66"/>
      <c r="Q26" s="66"/>
      <c r="R26" s="66"/>
      <c r="S26" s="66"/>
      <c r="T26" s="66"/>
      <c r="U26" s="66"/>
      <c r="V26" s="66"/>
      <c r="W26" s="66"/>
    </row>
    <row r="27" spans="1:23" ht="3.75" customHeight="1" x14ac:dyDescent="0.25">
      <c r="H27" s="52"/>
    </row>
    <row r="28" spans="1:23" ht="24.95" hidden="1" customHeight="1" x14ac:dyDescent="0.25">
      <c r="B28" s="36"/>
      <c r="F28" s="36" t="s">
        <v>30</v>
      </c>
      <c r="G28" s="52">
        <f>G25/40</f>
        <v>322</v>
      </c>
      <c r="H28" s="1"/>
    </row>
    <row r="29" spans="1:23" ht="14.25" hidden="1" customHeight="1" x14ac:dyDescent="0.25"/>
    <row r="30" spans="1:23" ht="14.25" hidden="1" customHeight="1" x14ac:dyDescent="0.25">
      <c r="B30" s="24" t="s">
        <v>23</v>
      </c>
      <c r="D30" s="25">
        <v>2395</v>
      </c>
      <c r="E30" s="25">
        <v>600</v>
      </c>
      <c r="F30" s="25">
        <v>449</v>
      </c>
      <c r="G30" s="26">
        <v>9742</v>
      </c>
      <c r="H30" s="48">
        <v>4547000</v>
      </c>
    </row>
    <row r="31" spans="1:23" ht="23.25" hidden="1" customHeight="1" x14ac:dyDescent="0.25">
      <c r="B31" s="27"/>
      <c r="C31" s="27"/>
      <c r="E31" s="101"/>
      <c r="F31" s="101"/>
      <c r="G31" s="101"/>
      <c r="H31" s="101"/>
    </row>
    <row r="32" spans="1:23" ht="30" customHeight="1" x14ac:dyDescent="0.25">
      <c r="B32" s="84" t="s">
        <v>57</v>
      </c>
      <c r="C32" s="85"/>
      <c r="D32" s="58">
        <v>802</v>
      </c>
      <c r="E32" s="58">
        <v>291</v>
      </c>
      <c r="F32" s="58">
        <v>914</v>
      </c>
      <c r="G32" s="59">
        <v>322</v>
      </c>
      <c r="H32" s="60">
        <f>H25</f>
        <v>7876000</v>
      </c>
      <c r="O32" s="100" t="s">
        <v>75</v>
      </c>
      <c r="P32" s="100"/>
      <c r="Q32" s="100"/>
      <c r="R32" s="100"/>
      <c r="S32" s="100"/>
    </row>
    <row r="33" spans="2:25" ht="30" customHeight="1" x14ac:dyDescent="0.25">
      <c r="B33" s="86"/>
      <c r="C33" s="87"/>
      <c r="D33" s="55" t="s">
        <v>13</v>
      </c>
      <c r="E33" s="55" t="s">
        <v>13</v>
      </c>
      <c r="F33" s="55" t="s">
        <v>51</v>
      </c>
      <c r="G33" s="56" t="s">
        <v>52</v>
      </c>
      <c r="H33" s="57"/>
      <c r="L33" s="66"/>
      <c r="M33" s="66"/>
      <c r="N33" s="66"/>
      <c r="O33" s="58">
        <f>O24-O21</f>
        <v>20</v>
      </c>
      <c r="P33" s="58">
        <f t="shared" ref="P33:R33" si="1">P24-P21</f>
        <v>4</v>
      </c>
      <c r="Q33" s="58">
        <f t="shared" si="1"/>
        <v>20</v>
      </c>
      <c r="R33" s="58">
        <f t="shared" si="1"/>
        <v>18</v>
      </c>
    </row>
    <row r="34" spans="2:25" s="36" customFormat="1" ht="30" customHeight="1" x14ac:dyDescent="0.25">
      <c r="B34" s="28" t="s">
        <v>25</v>
      </c>
      <c r="C34" s="28"/>
      <c r="D34" s="49">
        <v>55000</v>
      </c>
      <c r="E34" s="49">
        <v>28500</v>
      </c>
      <c r="F34" s="49">
        <v>12500</v>
      </c>
      <c r="G34" s="49">
        <v>94000</v>
      </c>
      <c r="H34" s="49">
        <v>0</v>
      </c>
      <c r="I34" s="1"/>
      <c r="J34" s="1"/>
      <c r="K34" s="1"/>
      <c r="L34" s="67"/>
      <c r="M34" s="67"/>
      <c r="N34" s="67"/>
    </row>
    <row r="35" spans="2:25" s="36" customFormat="1" ht="30" customHeight="1" x14ac:dyDescent="0.25">
      <c r="B35" s="28" t="s">
        <v>26</v>
      </c>
      <c r="C35" s="28"/>
      <c r="D35" s="49">
        <f>D34*D32</f>
        <v>44110000</v>
      </c>
      <c r="E35" s="49">
        <f t="shared" ref="E35:G35" si="2">E34*E32</f>
        <v>8293500</v>
      </c>
      <c r="F35" s="49">
        <f t="shared" si="2"/>
        <v>11425000</v>
      </c>
      <c r="G35" s="49">
        <f t="shared" si="2"/>
        <v>30268000</v>
      </c>
      <c r="H35" s="49">
        <f>H32</f>
        <v>7876000</v>
      </c>
      <c r="I35" s="1"/>
      <c r="J35" s="1"/>
      <c r="K35" s="30"/>
      <c r="L35" s="1"/>
    </row>
    <row r="36" spans="2:25" s="36" customFormat="1" ht="30" customHeight="1" x14ac:dyDescent="0.25">
      <c r="B36" s="28" t="s">
        <v>27</v>
      </c>
      <c r="C36" s="28"/>
      <c r="D36" s="29"/>
      <c r="E36" s="29"/>
      <c r="F36" s="29"/>
      <c r="G36" s="29"/>
      <c r="H36" s="49">
        <f>SUM(D35:H35)</f>
        <v>101972500</v>
      </c>
      <c r="I36" s="1"/>
      <c r="J36" s="1"/>
      <c r="K36" s="1"/>
      <c r="L36" s="1"/>
      <c r="O36" s="81" t="s">
        <v>76</v>
      </c>
      <c r="Y36" s="81" t="s">
        <v>91</v>
      </c>
    </row>
    <row r="37" spans="2:25" s="36" customFormat="1" ht="30" customHeight="1" x14ac:dyDescent="0.25">
      <c r="B37" s="63"/>
      <c r="C37" s="63"/>
      <c r="D37" s="102">
        <f>D32-500</f>
        <v>302</v>
      </c>
      <c r="E37" s="102">
        <f t="shared" ref="E37:G37" si="3">E32-500</f>
        <v>-209</v>
      </c>
      <c r="F37" s="102">
        <f t="shared" si="3"/>
        <v>414</v>
      </c>
      <c r="G37" s="102">
        <f t="shared" si="3"/>
        <v>-178</v>
      </c>
      <c r="H37" s="68"/>
      <c r="I37" s="1"/>
      <c r="J37" s="1"/>
      <c r="K37" s="1"/>
      <c r="L37" s="1"/>
      <c r="O37" s="80" t="s">
        <v>77</v>
      </c>
      <c r="Y37" s="80" t="s">
        <v>92</v>
      </c>
    </row>
    <row r="38" spans="2:25" s="36" customFormat="1" ht="30" customHeight="1" thickBot="1" x14ac:dyDescent="0.3">
      <c r="B38" s="53"/>
      <c r="C38" s="53">
        <v>700</v>
      </c>
      <c r="D38" s="69"/>
      <c r="E38" s="70"/>
      <c r="F38" s="69"/>
      <c r="G38" s="70"/>
      <c r="H38" s="54"/>
      <c r="I38" s="64" t="s">
        <v>50</v>
      </c>
      <c r="J38" s="63"/>
      <c r="K38" s="1"/>
      <c r="L38" s="1"/>
      <c r="O38" s="80" t="s">
        <v>78</v>
      </c>
      <c r="Y38" s="80" t="s">
        <v>78</v>
      </c>
    </row>
    <row r="39" spans="2:25" s="36" customFormat="1" ht="30" customHeight="1" thickBot="1" x14ac:dyDescent="0.3">
      <c r="B39" s="1"/>
      <c r="C39" s="53">
        <v>500</v>
      </c>
      <c r="I39" s="31"/>
      <c r="J39" s="22"/>
      <c r="K39" s="1"/>
      <c r="L39" s="1"/>
      <c r="O39" s="80" t="s">
        <v>79</v>
      </c>
      <c r="Y39" s="80" t="s">
        <v>79</v>
      </c>
    </row>
    <row r="40" spans="2:25" s="36" customFormat="1" ht="30" customHeight="1" thickBot="1" x14ac:dyDescent="0.3">
      <c r="B40" s="88" t="s">
        <v>56</v>
      </c>
      <c r="C40" s="88"/>
      <c r="D40" s="50">
        <v>0</v>
      </c>
      <c r="E40" s="50">
        <f>($E$32-C39)*$E$34</f>
        <v>-5956500</v>
      </c>
      <c r="F40" s="50">
        <v>0</v>
      </c>
      <c r="G40" s="50">
        <f>($G$32-C39)*$G$34</f>
        <v>-16732000</v>
      </c>
      <c r="H40" s="51">
        <f>$H$35</f>
        <v>7876000</v>
      </c>
      <c r="I40" s="61">
        <f>SUM(D40:H40)</f>
        <v>-14812500</v>
      </c>
      <c r="J40" s="62"/>
      <c r="K40" s="1"/>
      <c r="L40" s="1"/>
      <c r="O40" s="80" t="s">
        <v>80</v>
      </c>
      <c r="Y40" s="80" t="s">
        <v>80</v>
      </c>
    </row>
    <row r="41" spans="2:25" s="36" customFormat="1" ht="30" customHeight="1" x14ac:dyDescent="0.25">
      <c r="B41" s="1"/>
      <c r="C41" s="1"/>
      <c r="I41" s="1"/>
      <c r="J41" s="1"/>
      <c r="K41" s="1"/>
      <c r="L41" s="1"/>
      <c r="O41" s="80" t="s">
        <v>81</v>
      </c>
      <c r="Y41" s="80" t="s">
        <v>81</v>
      </c>
    </row>
    <row r="42" spans="2:25" s="36" customFormat="1" ht="30" customHeight="1" x14ac:dyDescent="0.25">
      <c r="B42" s="1"/>
      <c r="C42" s="1"/>
      <c r="E42" s="67"/>
      <c r="G42" s="67"/>
      <c r="I42" s="1"/>
      <c r="J42" s="1"/>
      <c r="K42" s="1"/>
      <c r="L42" s="1"/>
      <c r="O42" s="80" t="s">
        <v>83</v>
      </c>
      <c r="Y42" s="80" t="s">
        <v>83</v>
      </c>
    </row>
    <row r="43" spans="2:25" s="36" customFormat="1" ht="30" customHeight="1" x14ac:dyDescent="0.25">
      <c r="B43" s="1"/>
      <c r="C43" s="1"/>
      <c r="E43" s="67"/>
      <c r="G43" s="67"/>
      <c r="I43" s="1"/>
      <c r="J43" s="1"/>
      <c r="K43" s="1"/>
      <c r="L43" s="1"/>
      <c r="O43" s="82" t="s">
        <v>84</v>
      </c>
      <c r="Y43" s="82" t="s">
        <v>84</v>
      </c>
    </row>
    <row r="44" spans="2:25" s="36" customFormat="1" ht="30" customHeight="1" x14ac:dyDescent="0.25">
      <c r="B44" s="1"/>
      <c r="C44" s="1"/>
      <c r="E44" s="67"/>
      <c r="G44" s="67"/>
      <c r="I44" s="1"/>
      <c r="J44" s="1"/>
      <c r="K44" s="1"/>
      <c r="L44" s="1"/>
    </row>
    <row r="45" spans="2:25" s="36" customFormat="1" ht="30" customHeight="1" x14ac:dyDescent="0.25">
      <c r="B45" s="1"/>
      <c r="C45" s="1"/>
      <c r="I45" s="1"/>
      <c r="J45" s="1"/>
      <c r="K45" s="1"/>
      <c r="L45" s="1"/>
      <c r="O45" s="81" t="s">
        <v>82</v>
      </c>
    </row>
    <row r="46" spans="2:25" s="36" customFormat="1" ht="30" customHeight="1" x14ac:dyDescent="0.25">
      <c r="B46" s="1"/>
      <c r="C46" s="1"/>
      <c r="I46" s="1"/>
      <c r="J46" s="1"/>
      <c r="K46" s="1"/>
      <c r="L46" s="1"/>
      <c r="O46" s="80" t="s">
        <v>85</v>
      </c>
    </row>
    <row r="47" spans="2:25" s="36" customFormat="1" ht="30" customHeight="1" x14ac:dyDescent="0.25">
      <c r="B47" s="1"/>
      <c r="C47" s="1"/>
      <c r="I47" s="1"/>
      <c r="J47" s="1"/>
      <c r="K47" s="1"/>
      <c r="L47" s="1"/>
      <c r="O47" s="80" t="s">
        <v>86</v>
      </c>
    </row>
    <row r="48" spans="2:25" s="36" customFormat="1" ht="30" customHeight="1" x14ac:dyDescent="0.25">
      <c r="B48" s="1"/>
      <c r="C48" s="1"/>
      <c r="I48" s="1"/>
      <c r="J48" s="1"/>
      <c r="K48" s="1"/>
      <c r="L48" s="1"/>
      <c r="O48" s="80" t="s">
        <v>87</v>
      </c>
    </row>
    <row r="49" spans="2:15" s="36" customFormat="1" ht="30" customHeight="1" x14ac:dyDescent="0.25">
      <c r="B49" s="1"/>
      <c r="C49" s="1"/>
      <c r="I49" s="1"/>
      <c r="J49" s="1"/>
      <c r="K49" s="1"/>
      <c r="L49" s="1"/>
      <c r="O49" s="80" t="s">
        <v>88</v>
      </c>
    </row>
    <row r="50" spans="2:15" s="36" customFormat="1" ht="30" customHeight="1" x14ac:dyDescent="0.25">
      <c r="B50" s="1"/>
      <c r="C50" s="1"/>
      <c r="I50" s="1"/>
      <c r="J50" s="1"/>
      <c r="K50" s="1"/>
      <c r="L50" s="1"/>
      <c r="O50" s="80" t="s">
        <v>89</v>
      </c>
    </row>
    <row r="51" spans="2:15" s="36" customFormat="1" ht="30" customHeight="1" x14ac:dyDescent="0.25">
      <c r="B51" s="1"/>
      <c r="C51" s="1"/>
      <c r="I51" s="1"/>
      <c r="J51" s="1"/>
      <c r="K51" s="1"/>
      <c r="L51" s="1"/>
      <c r="O51" s="80" t="s">
        <v>90</v>
      </c>
    </row>
    <row r="52" spans="2:15" s="36" customFormat="1" ht="30" customHeight="1" x14ac:dyDescent="0.25">
      <c r="B52" s="1"/>
      <c r="C52" s="1"/>
      <c r="I52" s="1"/>
      <c r="J52" s="1"/>
      <c r="K52" s="1"/>
      <c r="L52" s="1"/>
    </row>
    <row r="53" spans="2:15" s="36" customFormat="1" ht="30" customHeight="1" x14ac:dyDescent="0.25">
      <c r="B53" s="1"/>
      <c r="C53" s="1"/>
      <c r="I53" s="1"/>
      <c r="J53" s="1"/>
      <c r="K53" s="1"/>
      <c r="L53" s="1"/>
    </row>
    <row r="54" spans="2:15" s="36" customFormat="1" ht="30" customHeight="1" x14ac:dyDescent="0.25">
      <c r="B54" s="1"/>
      <c r="C54" s="1"/>
      <c r="I54" s="1"/>
      <c r="J54" s="1"/>
      <c r="K54" s="1"/>
      <c r="L54" s="1"/>
    </row>
    <row r="55" spans="2:15" s="36" customFormat="1" ht="30" customHeight="1" x14ac:dyDescent="0.25">
      <c r="B55" s="1"/>
      <c r="C55" s="1"/>
      <c r="I55" s="1"/>
      <c r="J55" s="1"/>
      <c r="K55" s="1"/>
      <c r="L55" s="1"/>
    </row>
    <row r="56" spans="2:15" s="36" customFormat="1" ht="30" customHeight="1" x14ac:dyDescent="0.25">
      <c r="B56" s="1"/>
      <c r="C56" s="1"/>
      <c r="I56" s="1"/>
      <c r="J56" s="1"/>
      <c r="K56" s="1"/>
      <c r="L56" s="1"/>
    </row>
    <row r="57" spans="2:15" s="36" customFormat="1" ht="30" customHeight="1" x14ac:dyDescent="0.25">
      <c r="B57" s="1"/>
      <c r="C57" s="1"/>
      <c r="I57" s="1"/>
      <c r="J57" s="1"/>
      <c r="K57" s="1"/>
      <c r="L57" s="1"/>
    </row>
    <row r="58" spans="2:15" s="36" customFormat="1" ht="30" customHeight="1" x14ac:dyDescent="0.25">
      <c r="B58" s="1"/>
      <c r="C58" s="1"/>
      <c r="I58" s="1"/>
      <c r="J58" s="1"/>
      <c r="K58" s="1"/>
      <c r="L58" s="1"/>
    </row>
    <row r="59" spans="2:15" s="36" customFormat="1" ht="30" customHeight="1" x14ac:dyDescent="0.25">
      <c r="B59" s="1"/>
      <c r="C59" s="1"/>
      <c r="I59" s="1"/>
      <c r="J59" s="1"/>
      <c r="K59" s="1"/>
      <c r="L59" s="1"/>
    </row>
    <row r="60" spans="2:15" s="36" customFormat="1" ht="30" customHeight="1" x14ac:dyDescent="0.25">
      <c r="B60" s="1"/>
      <c r="C60" s="1"/>
      <c r="I60" s="1"/>
      <c r="J60" s="1"/>
      <c r="K60" s="1"/>
      <c r="L60" s="1"/>
    </row>
    <row r="61" spans="2:15" s="36" customFormat="1" ht="30" customHeight="1" x14ac:dyDescent="0.25">
      <c r="B61" s="1"/>
      <c r="C61" s="1"/>
      <c r="I61" s="1"/>
      <c r="J61" s="1"/>
      <c r="K61" s="1"/>
      <c r="L61" s="1"/>
    </row>
    <row r="62" spans="2:15" s="36" customFormat="1" ht="30" customHeight="1" x14ac:dyDescent="0.25">
      <c r="B62" s="1"/>
      <c r="C62" s="1"/>
      <c r="I62" s="1"/>
      <c r="J62" s="1"/>
      <c r="K62" s="1"/>
      <c r="L62" s="1"/>
    </row>
    <row r="63" spans="2:15" s="36" customFormat="1" ht="30" customHeight="1" x14ac:dyDescent="0.25">
      <c r="B63" s="1"/>
      <c r="C63" s="1"/>
      <c r="I63" s="1"/>
      <c r="J63" s="1"/>
      <c r="K63" s="1"/>
      <c r="L63" s="1"/>
    </row>
    <row r="64" spans="2:15" s="36" customFormat="1" ht="30" customHeight="1" x14ac:dyDescent="0.25">
      <c r="B64" s="1"/>
      <c r="C64" s="1"/>
      <c r="I64" s="1"/>
      <c r="J64" s="1"/>
      <c r="K64" s="1"/>
      <c r="L64" s="1"/>
    </row>
    <row r="65" spans="2:12" s="36" customFormat="1" ht="30" customHeight="1" x14ac:dyDescent="0.25">
      <c r="B65" s="1"/>
      <c r="C65" s="1"/>
      <c r="I65" s="1"/>
      <c r="J65" s="1"/>
      <c r="K65" s="1"/>
      <c r="L65" s="1"/>
    </row>
  </sheetData>
  <mergeCells count="17">
    <mergeCell ref="O10:S10"/>
    <mergeCell ref="O23:S23"/>
    <mergeCell ref="O32:S32"/>
    <mergeCell ref="E31:F31"/>
    <mergeCell ref="G31:H31"/>
    <mergeCell ref="B32:C33"/>
    <mergeCell ref="B40:C40"/>
    <mergeCell ref="B25:C26"/>
    <mergeCell ref="A1:I1"/>
    <mergeCell ref="A2:I2"/>
    <mergeCell ref="A3:I3"/>
    <mergeCell ref="A6:A8"/>
    <mergeCell ref="B6:C6"/>
    <mergeCell ref="D6:H6"/>
    <mergeCell ref="I6:I8"/>
    <mergeCell ref="B7:B8"/>
    <mergeCell ref="C7:C8"/>
  </mergeCells>
  <conditionalFormatting sqref="D39:H40">
    <cfRule type="cellIs" dxfId="0" priority="1" operator="lessThan">
      <formula>0</formula>
    </cfRule>
  </conditionalFormatting>
  <printOptions horizontalCentered="1"/>
  <pageMargins left="0.2" right="0.2" top="0.2" bottom="0" header="0.511811023622047" footer="0.511811023622047"/>
  <pageSetup paperSize="9" scale="6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2021( TACI ) NEW</vt:lpstr>
      <vt:lpstr>'2021( TACI )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Harianto</dc:creator>
  <cp:lastModifiedBy>Dias Kamajaya</cp:lastModifiedBy>
  <cp:lastPrinted>2021-04-19T06:26:54Z</cp:lastPrinted>
  <dcterms:created xsi:type="dcterms:W3CDTF">2018-05-15T01:14:36Z</dcterms:created>
  <dcterms:modified xsi:type="dcterms:W3CDTF">2021-05-08T06:22:08Z</dcterms:modified>
</cp:coreProperties>
</file>